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2" tabRatio="596" activeTab="0"/>
  </bookViews>
  <sheets>
    <sheet name="BILANȚ" sheetId="1" r:id="rId1"/>
    <sheet name="Sheet1" sheetId="2" r:id="rId2"/>
  </sheets>
  <definedNames>
    <definedName name="_xlnm.Print_Area" localSheetId="0">'BILANȚ'!$B$1:$F$86</definedName>
    <definedName name="_xlnm.Print_Titles" localSheetId="0">'BILANȚ'!$7:$7</definedName>
  </definedNames>
  <calcPr fullCalcOnLoad="1"/>
</workbook>
</file>

<file path=xl/comments1.xml><?xml version="1.0" encoding="utf-8"?>
<comments xmlns="http://schemas.openxmlformats.org/spreadsheetml/2006/main">
  <authors>
    <author/>
    <author>Alina Marcu</author>
  </authors>
  <commentList>
    <comment ref="B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D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F58" authorId="1">
      <text>
        <r>
          <rPr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Grupa 43 + Grupa 44</t>
        </r>
      </text>
    </comment>
    <comment ref="F66" authorId="1">
      <text>
        <r>
          <rPr>
            <sz val="9"/>
            <rFont val="Tahoma"/>
            <family val="2"/>
          </rPr>
          <t xml:space="preserve">Alina Marcu:
</t>
        </r>
        <r>
          <rPr>
            <b/>
            <i/>
            <sz val="9"/>
            <rFont val="Tahoma"/>
            <family val="2"/>
          </rPr>
          <t>Grupa 42</t>
        </r>
      </text>
    </comment>
    <comment ref="F20" authorId="1">
      <text>
        <r>
          <rPr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rFont val="Tahoma"/>
            <family val="2"/>
          </rPr>
          <t>Grupa 30</t>
        </r>
      </text>
    </comment>
    <comment ref="F37" authorId="1">
      <text>
        <r>
          <rPr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NON-TREZOR</t>
        </r>
      </text>
    </comment>
  </commentList>
</comments>
</file>

<file path=xl/sharedStrings.xml><?xml version="1.0" encoding="utf-8"?>
<sst xmlns="http://schemas.openxmlformats.org/spreadsheetml/2006/main" count="245" uniqueCount="220">
  <si>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</si>
  <si>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</si>
  <si>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</si>
  <si>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</si>
  <si>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</si>
  <si>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</si>
  <si>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</si>
  <si>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</si>
  <si>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</si>
  <si>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</si>
  <si>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</si>
  <si>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</si>
  <si>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</si>
  <si>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</si>
  <si>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</si>
  <si>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</si>
  <si>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</si>
  <si>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</si>
  <si>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</si>
  <si>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</si>
  <si>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</si>
  <si>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</si>
  <si>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</si>
  <si>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</si>
  <si>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</si>
  <si>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</si>
  <si>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</si>
  <si>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</si>
  <si>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</si>
  <si>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</si>
  <si>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</si>
  <si>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</si>
  <si>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</si>
  <si>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</si>
  <si>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</si>
  <si>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</si>
  <si>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</si>
  <si>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</si>
  <si>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</si>
  <si>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</si>
  <si>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</si>
  <si>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</si>
  <si>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</si>
  <si>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</si>
  <si>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</si>
  <si>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</si>
  <si>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</si>
  <si>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</si>
  <si>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</si>
  <si>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</si>
  <si>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</si>
  <si>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</si>
  <si>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</si>
  <si>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</si>
  <si>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</si>
  <si>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</si>
  <si>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</si>
  <si>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</si>
  <si>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</si>
  <si>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</si>
  <si>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</si>
  <si>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</si>
  <si>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</si>
  <si>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</si>
  <si>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</si>
  <si>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</si>
  <si>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</si>
  <si>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</si>
  <si>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</si>
  <si>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</si>
  <si>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</si>
  <si>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</si>
  <si>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</si>
  <si>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</si>
  <si>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</si>
  <si>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</si>
  <si>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</si>
  <si>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</si>
  <si>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</si>
  <si>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</si>
  <si>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</si>
  <si>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</si>
  <si>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</si>
  <si>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</si>
  <si>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</si>
  <si>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</si>
  <si>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</si>
  <si>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</si>
  <si>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</si>
  <si>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</si>
  <si>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</si>
  <si>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</si>
  <si>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</si>
  <si>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</si>
  <si>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</si>
  <si>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</si>
  <si>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</si>
  <si>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</si>
  <si>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</si>
  <si>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</si>
  <si>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</si>
  <si>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</si>
  <si>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</si>
  <si>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</si>
  <si>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</si>
  <si>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</si>
  <si>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</si>
  <si>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</si>
  <si>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</si>
  <si>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</si>
  <si>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</si>
  <si>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</si>
  <si>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</si>
  <si>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</si>
  <si>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</si>
  <si>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</si>
  <si>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</si>
  <si>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</si>
  <si>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</si>
  <si>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</si>
  <si>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</si>
  <si>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</si>
  <si>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</si>
  <si>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</si>
  <si>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</si>
  <si>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</si>
  <si>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</si>
  <si>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</si>
  <si>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</si>
  <si>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</si>
  <si>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</si>
  <si>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</si>
  <si>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</si>
  <si>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</si>
  <si>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</si>
  <si>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</si>
  <si>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</si>
  <si>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</si>
  <si>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</si>
  <si>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Creante  comerciale necurente – sume ce urmează a fi încasate după o perioada mai mare de un an                                                (ct. 4110201+4110208+4130200+4610201-4910200-4960200)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</si>
  <si>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</si>
  <si>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</si>
  <si>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</si>
  <si>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</si>
  <si>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</si>
  <si>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</si>
  <si>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</si>
  <si>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</si>
  <si>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</si>
  <si>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</si>
  <si>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</si>
  <si>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</si>
  <si>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</si>
  <si>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</si>
  <si>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</si>
  <si>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</si>
  <si>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</si>
  <si>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t>COD</t>
  </si>
  <si>
    <t>01003</t>
  </si>
  <si>
    <t>01004</t>
  </si>
  <si>
    <t>01015</t>
  </si>
  <si>
    <t>01019</t>
  </si>
  <si>
    <t>01021</t>
  </si>
  <si>
    <t>01030</t>
  </si>
  <si>
    <t>01033</t>
  </si>
  <si>
    <t>010331</t>
  </si>
  <si>
    <t>01035</t>
  </si>
  <si>
    <t>01040</t>
  </si>
  <si>
    <t>01042</t>
  </si>
  <si>
    <t>01045</t>
  </si>
  <si>
    <t>01046</t>
  </si>
  <si>
    <t>01060</t>
  </si>
  <si>
    <t>010601</t>
  </si>
  <si>
    <t>01061</t>
  </si>
  <si>
    <t>01062</t>
  </si>
  <si>
    <t>010631</t>
  </si>
  <si>
    <t>01072</t>
  </si>
  <si>
    <t>01078</t>
  </si>
  <si>
    <t>01079</t>
  </si>
  <si>
    <t>01080</t>
  </si>
  <si>
    <t>01084</t>
  </si>
  <si>
    <t>01085</t>
  </si>
  <si>
    <t>01088</t>
  </si>
  <si>
    <t>01090</t>
  </si>
  <si>
    <r>
      <t xml:space="preserve">Conturi de disponibilităţi ale Trezoreriei Centrale şi ale trezoreriilor teritoriale 
</t>
    </r>
    <r>
      <rPr>
        <sz val="11"/>
        <color indexed="8"/>
        <rFont val="Arial"/>
        <family val="2"/>
      </rPr>
      <t xml:space="preserve">(ct. 5120600+5120601+5160602+5120700+5120901+ 5120902+5121000+5121100+ 5240100+5240200+5240300+ 5550101+5550102+5550103 -7700000) </t>
    </r>
  </si>
  <si>
    <r>
      <t xml:space="preserve">Alte drepturi cuvenite  altor categorii de persoane (pensii, indemnizaţii de şomaj, burse) 
</t>
    </r>
    <r>
      <rPr>
        <sz val="11"/>
        <color indexed="8"/>
        <rFont val="Arial"/>
        <family val="2"/>
      </rPr>
      <t>(ct. 4220100+4220200+4240000+4260000+4270200+ 4270300+ 4290000+4380000), din care:</t>
    </r>
  </si>
  <si>
    <t>AUTORITATEA ELECTORALĂ PERMANENTĂ</t>
  </si>
  <si>
    <t xml:space="preserve">BILANŢ  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</si>
  <si>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2320000+2340000+4090101+4090102+ 4110101+4110108+ 4130100+4180000+</t>
    </r>
    <r>
      <rPr>
        <b/>
        <u val="single"/>
        <sz val="11"/>
        <color indexed="8"/>
        <rFont val="Arial"/>
        <family val="2"/>
      </rPr>
      <t>4250000</t>
    </r>
    <r>
      <rPr>
        <sz val="11"/>
        <color indexed="8"/>
        <rFont val="Arial"/>
        <family val="2"/>
      </rPr>
      <t xml:space="preserve">+4280102+ </t>
    </r>
    <r>
      <rPr>
        <b/>
        <u val="single"/>
        <sz val="11"/>
        <color indexed="8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4610109</t>
    </r>
    <r>
      <rPr>
        <sz val="11"/>
        <color indexed="8"/>
        <rFont val="Arial"/>
        <family val="2"/>
      </rPr>
      <t>+ 4730109**+4810101+4810102+4810103+ 4810900+4830000+4840000+4890101+4890301-4910100-4960100+5120800), din care:</t>
    </r>
  </si>
  <si>
    <r>
      <t>Dobândă de încasat, alte valori, avansuri de trezorerie               (ct. 5180701+5320100+5320200+5320300+</t>
    </r>
    <r>
      <rPr>
        <b/>
        <u val="single"/>
        <sz val="11"/>
        <color indexed="8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b/>
        <u val="single"/>
        <sz val="11"/>
        <color indexed="8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5420100</t>
    </r>
    <r>
      <rPr>
        <sz val="11"/>
        <color indexed="8"/>
        <rFont val="Arial"/>
        <family val="2"/>
      </rPr>
      <t xml:space="preserve">) </t>
    </r>
  </si>
  <si>
    <r>
      <t xml:space="preserve">Cheltuieli în avans 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4710000</t>
    </r>
    <r>
      <rPr>
        <sz val="11"/>
        <color indexed="8"/>
        <rFont val="Arial"/>
        <family val="2"/>
      </rPr>
      <t xml:space="preserve"> )</t>
    </r>
  </si>
  <si>
    <r>
      <t xml:space="preserve">Decontări privind încheierea execuției bugetului de stat din anul curent (ct. </t>
    </r>
    <r>
      <rPr>
        <b/>
        <u val="single"/>
        <sz val="11"/>
        <color indexed="8"/>
        <rFont val="Arial"/>
        <family val="2"/>
      </rPr>
      <t>4890201</t>
    </r>
    <r>
      <rPr>
        <b/>
        <sz val="11"/>
        <color indexed="8"/>
        <rFont val="Arial"/>
        <family val="2"/>
      </rPr>
      <t>)</t>
    </r>
  </si>
  <si>
    <r>
      <t xml:space="preserve">Datorii comerciale şi avansuri                                                      (ct. 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>+4050100+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+ 4190000+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), din care:</t>
    </r>
  </si>
  <si>
    <r>
      <t xml:space="preserve">Datorii către bugete 
</t>
    </r>
    <r>
      <rPr>
        <sz val="11"/>
        <color indexed="8"/>
        <rFont val="Arial"/>
        <family val="2"/>
      </rPr>
      <t>(ct. 4310100+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+4310700+4370100+4370200+4370300+4400000+ 4410000+4420300+4420801+</t>
    </r>
    <r>
      <rPr>
        <b/>
        <u val="single"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4460100</t>
    </r>
    <r>
      <rPr>
        <sz val="11"/>
        <color indexed="8"/>
        <rFont val="Arial"/>
        <family val="2"/>
      </rPr>
      <t xml:space="preserve">+4460200+ </t>
    </r>
    <r>
      <rPr>
        <b/>
        <u val="single"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</rPr>
      <t>+4550501+4550502+4550503+4620109+4670100+ 4670200+4670300+ 4670400+4670500+4670900+4730109+ 4810900), din care:</t>
    </r>
  </si>
  <si>
    <r>
      <t xml:space="preserve">Salariile angajaţilor 
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4210000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4230000</t>
    </r>
    <r>
      <rPr>
        <sz val="11"/>
        <color indexed="8"/>
        <rFont val="Arial"/>
        <family val="2"/>
      </rPr>
      <t>+4260000+</t>
    </r>
    <r>
      <rPr>
        <b/>
        <u val="single"/>
        <sz val="11"/>
        <color indexed="8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b/>
        <u val="single"/>
        <sz val="11"/>
        <color indexed="8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</si>
  <si>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</t>
    </r>
    <r>
      <rPr>
        <b/>
        <u val="single"/>
        <sz val="11"/>
        <color indexed="8"/>
        <rFont val="Arial"/>
        <family val="2"/>
      </rPr>
      <t>1020101</t>
    </r>
    <r>
      <rPr>
        <sz val="11"/>
        <color indexed="8"/>
        <rFont val="Arial"/>
        <family val="2"/>
      </rPr>
      <t>+1020102+1020103+ 1030000+1040101+1040102+1040103+1050100+1050200+ 1050300+</t>
    </r>
    <r>
      <rPr>
        <b/>
        <u val="single"/>
        <sz val="11"/>
        <color indexed="8"/>
        <rFont val="Arial"/>
        <family val="2"/>
      </rPr>
      <t>1050400</t>
    </r>
    <r>
      <rPr>
        <sz val="11"/>
        <color indexed="8"/>
        <rFont val="Arial"/>
        <family val="2"/>
      </rPr>
      <t xml:space="preserve">+1050500+/-1060000+1320000+1330000)  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</si>
  <si>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1210000</t>
    </r>
    <r>
      <rPr>
        <sz val="11"/>
        <color indexed="8"/>
        <rFont val="Arial"/>
        <family val="2"/>
      </rPr>
      <t>- sold debitor)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</si>
  <si>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1170000</t>
    </r>
    <r>
      <rPr>
        <sz val="11"/>
        <color indexed="8"/>
        <rFont val="Arial"/>
        <family val="2"/>
      </rPr>
      <t>- sold creditor)</t>
    </r>
    <r>
      <rPr>
        <b/>
        <sz val="11"/>
        <color indexed="8"/>
        <rFont val="Arial"/>
        <family val="2"/>
      </rPr>
      <t xml:space="preserve">   </t>
    </r>
  </si>
  <si>
    <t>ORDONATOR DE CREDITE,</t>
  </si>
  <si>
    <t>DIRECTOR,</t>
  </si>
  <si>
    <r>
      <t xml:space="preserve">Terenuri şi clădiri 
</t>
    </r>
    <r>
      <rPr>
        <sz val="11"/>
        <color indexed="8"/>
        <rFont val="Arial"/>
        <family val="2"/>
      </rPr>
      <t>(ct. 2110100+2110200+2120101+2120102+ 2120201+ 2120301+2120401+2120501+2120601+2120901+2310000-2810100-2810201-2810202-2810203-2810204-2810205-2810206-2810207-2810208-2910100-2910201-2910202-2910203-2910204-2910205-2910206-2910207-2910208-2930200)</t>
    </r>
  </si>
  <si>
    <t>Titluri de participare 
(ct. 2600100+2600200+2600300-2960101-2960102-2960103)</t>
  </si>
  <si>
    <r>
      <t xml:space="preserve">Creante necurente – sume ce urmează a fi încasate după o perioada mai mare de un an 
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</si>
  <si>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r>
      <t xml:space="preserve">Stocuri 
</t>
    </r>
    <r>
      <rPr>
        <sz val="11"/>
        <color indexed="8"/>
        <rFont val="Arial"/>
        <family val="2"/>
      </rPr>
      <t>(ct. 3010000+</t>
    </r>
    <r>
      <rPr>
        <b/>
        <u val="single"/>
        <sz val="11"/>
        <color indexed="8"/>
        <rFont val="Arial"/>
        <family val="2"/>
      </rPr>
      <t>3020100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3020200</t>
    </r>
    <r>
      <rPr>
        <sz val="11"/>
        <color indexed="8"/>
        <rFont val="Arial"/>
        <family val="2"/>
      </rPr>
      <t>+3020300+3020400+ 3020500+ 3020600+3020700+3020800+3020900+</t>
    </r>
    <r>
      <rPr>
        <b/>
        <u val="single"/>
        <sz val="11"/>
        <color indexed="8"/>
        <rFont val="Arial"/>
        <family val="2"/>
      </rPr>
      <t>3030100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 3090000+ 3310000+3320000+3410000+3450000+3460000+ 3470000+ 3490000+3510100+3510200+3540100+3540500+ 3540600+ 3560000+3570000+3580000+3590000+3610000+ 3710000+ 3810000+/-3480000+/-3780000-3910000-3920100-3920200-3920300-3930000-3940100-3940500-3940600-3950100-3950200-3950300-3950400-3950600-3950700-3950800-3960000-3970100-3970200-3970300-3980000-4420803)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</si>
  <si>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 +4810102**+4810103**+4810900**- 4970000),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</si>
  <si>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
</t>
    </r>
    <r>
      <rPr>
        <sz val="11"/>
        <color indexed="8"/>
        <rFont val="Arial"/>
        <family val="2"/>
      </rPr>
      <t>(ct.  4500200+4500400+4500600+4510200+4510401+ 4510402+4510409+4510601+4510602+4510603+4510605+ 4510606+4510609+4520100+4520200+4530200+4540200+ 4540401+4540402+4540601+4540602+4540603+4550200+ 4550401+4550402+4550403+4550404+4550409+4560400+ 4580401+4580402+4580501+4580502+4590000+4620103+ 4730103+4760000)</t>
    </r>
  </si>
  <si>
    <r>
      <t xml:space="preserve">Conturi la instituţii de credit, BNR, casă în valută 
</t>
    </r>
    <r>
      <rPr>
        <sz val="11"/>
        <color indexed="8"/>
        <rFont val="Arial"/>
        <family val="2"/>
      </rPr>
      <t>(ct. 5110101+5110102+</t>
    </r>
    <r>
      <rPr>
        <b/>
        <u val="single"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5120502</t>
    </r>
    <r>
      <rPr>
        <sz val="11"/>
        <color indexed="8"/>
        <rFont val="Arial"/>
        <family val="2"/>
      </rPr>
      <t>+ 5130102+5130202+5140102+5140202+5150102+5150202+ 5150302+5160102+5160202+5170102+5170202+5290102+ 5290202+5290302+5290902+</t>
    </r>
    <r>
      <rPr>
        <b/>
        <u val="single"/>
        <sz val="11"/>
        <color indexed="8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b/>
        <u val="single"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</rPr>
      <t xml:space="preserve">+5550102+5550202+5570202+5580102+5580202+ 5580302+5580303+5590102+5590202+5600102+5600103+ 5600402+5610102+5610103+5620102+5620103+5620402)  </t>
    </r>
  </si>
  <si>
    <r>
      <t xml:space="preserve">Active fixe necorporale 
</t>
    </r>
    <r>
      <rPr>
        <sz val="11"/>
        <color indexed="8"/>
        <rFont val="Arial"/>
        <family val="2"/>
      </rPr>
      <t>(ct. 2030000+2050000+2060000+</t>
    </r>
    <r>
      <rPr>
        <b/>
        <u val="single"/>
        <sz val="11"/>
        <color indexed="8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2080200</t>
    </r>
    <r>
      <rPr>
        <sz val="11"/>
        <color indexed="8"/>
        <rFont val="Arial"/>
        <family val="2"/>
      </rPr>
      <t>+ 2330000-2800300-2800500-</t>
    </r>
    <r>
      <rPr>
        <b/>
        <u val="single"/>
        <sz val="11"/>
        <color indexed="8"/>
        <rFont val="Arial"/>
        <family val="2"/>
      </rPr>
      <t>2800800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2800801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2800809</t>
    </r>
    <r>
      <rPr>
        <sz val="11"/>
        <color indexed="8"/>
        <rFont val="Arial"/>
        <family val="2"/>
      </rPr>
      <t>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</si>
  <si>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2130100</t>
    </r>
    <r>
      <rPr>
        <sz val="11"/>
        <color indexed="8"/>
        <rFont val="Arial"/>
        <family val="2"/>
      </rPr>
      <t>+2130200+</t>
    </r>
    <r>
      <rPr>
        <b/>
        <u val="single"/>
        <sz val="11"/>
        <color indexed="8"/>
        <rFont val="Arial"/>
        <family val="2"/>
      </rPr>
      <t>2130300</t>
    </r>
    <r>
      <rPr>
        <sz val="11"/>
        <color indexed="8"/>
        <rFont val="Arial"/>
        <family val="2"/>
      </rPr>
      <t>+2130400+</t>
    </r>
    <r>
      <rPr>
        <b/>
        <u val="single"/>
        <sz val="11"/>
        <color indexed="8"/>
        <rFont val="Arial"/>
        <family val="2"/>
      </rPr>
      <t>2140000</t>
    </r>
    <r>
      <rPr>
        <sz val="11"/>
        <color indexed="8"/>
        <rFont val="Arial"/>
        <family val="2"/>
      </rPr>
      <t>+ 2310000-</t>
    </r>
    <r>
      <rPr>
        <b/>
        <u val="single"/>
        <sz val="11"/>
        <color indexed="8"/>
        <rFont val="Arial"/>
        <family val="2"/>
      </rPr>
      <t>2810301</t>
    </r>
    <r>
      <rPr>
        <sz val="11"/>
        <color indexed="8"/>
        <rFont val="Arial"/>
        <family val="2"/>
      </rPr>
      <t>-2810302-2810303-2810304-</t>
    </r>
    <r>
      <rPr>
        <b/>
        <u val="single"/>
        <sz val="11"/>
        <color indexed="8"/>
        <rFont val="Arial"/>
        <family val="2"/>
      </rPr>
      <t>2810400</t>
    </r>
    <r>
      <rPr>
        <sz val="11"/>
        <color indexed="8"/>
        <rFont val="Arial"/>
        <family val="2"/>
      </rPr>
      <t>-2910301-2910302-2910303-2910304-2910400-2930200*)</t>
    </r>
  </si>
  <si>
    <r>
      <t xml:space="preserve">Creanţe  din operaţiuni cu fonduri externe nerambursabile şi fonduri de la buget 
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</t>
    </r>
    <r>
      <rPr>
        <b/>
        <u val="single"/>
        <sz val="11"/>
        <color indexed="8"/>
        <rFont val="Arial"/>
        <family val="2"/>
      </rPr>
      <t>4550100</t>
    </r>
    <r>
      <rPr>
        <sz val="11"/>
        <color indexed="8"/>
        <rFont val="Arial"/>
        <family val="2"/>
      </rPr>
      <t>+4550301+4550302+4550303+ 4560100+4560303+4560309+4570100+4570201+4570202+ 4570203+4570205+4570206+4570209+4570301+4570302+ 4570309+4580100+4580301+4580302+4610103+4730103**+ 4740000+4760000),   din care: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</si>
  <si>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4620109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</rPr>
      <t>+4810101+ 4810102+4810103+4810900+ 4830000+4840000+</t>
    </r>
    <r>
      <rPr>
        <b/>
        <u val="single"/>
        <sz val="11"/>
        <color indexed="8"/>
        <rFont val="Arial"/>
        <family val="2"/>
      </rPr>
      <t>4890201</t>
    </r>
    <r>
      <rPr>
        <sz val="11"/>
        <color indexed="8"/>
        <rFont val="Arial"/>
        <family val="2"/>
      </rPr>
      <t>+ 5090000+5120800),  din care:</t>
    </r>
  </si>
  <si>
    <r>
      <t xml:space="preserve">Contribuţii sociale                                                                        (ct. </t>
    </r>
    <r>
      <rPr>
        <sz val="11"/>
        <color indexed="8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</si>
  <si>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Împrumuturi pe termen scurt acordate 
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</si>
  <si>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Investiţii pe termen scurt </t>
    </r>
    <r>
      <rPr>
        <sz val="11"/>
        <color indexed="8"/>
        <rFont val="Arial"/>
        <family val="2"/>
      </rPr>
      <t>(ct.5050000-5950000)</t>
    </r>
  </si>
  <si>
    <t xml:space="preserve"> </t>
  </si>
  <si>
    <r>
      <t xml:space="preserve">Conturi la trezorerie, casa în lei 
</t>
    </r>
    <r>
      <rPr>
        <sz val="11"/>
        <color indexed="8"/>
        <rFont val="Arial"/>
        <family val="2"/>
      </rPr>
      <t>(ct. 5100000+5120101+5120501+5130101+5130301+ 5130302+5140101+5140301+5140302+</t>
    </r>
    <r>
      <rPr>
        <b/>
        <u val="single"/>
        <sz val="11"/>
        <color indexed="8"/>
        <rFont val="Arial"/>
        <family val="2"/>
      </rPr>
      <t>5150101</t>
    </r>
    <r>
      <rPr>
        <sz val="11"/>
        <color indexed="8"/>
        <rFont val="Arial"/>
        <family val="2"/>
      </rPr>
      <t>+5150103+ 5150301+5150500+5150600+5160101+5160301+5160302+ 5170101+5170301+5170302+5200100+5210100+5210300+ 5230000+5250101+5250102+5250301+5250302+5250400+ 5260000+5270000+5280000+5290101+5290201+5290301+ 5290400+5290901+</t>
    </r>
    <r>
      <rPr>
        <b/>
        <u val="single"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b/>
        <u val="single"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</rPr>
      <t>+ 5550101+5550400+5570101+5580101+5580201+5590101+ 5600101+5600300+5600401+5610101+5610300+5620101+ 5620300+5620401+5710100+5710300+5710400+5740101+ 5740102+5740301+5740302+5740400+5750100+5750300+ 5750400-</t>
    </r>
    <r>
      <rPr>
        <b/>
        <u val="single"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</si>
  <si>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t>30 IUNIE 2022</t>
  </si>
  <si>
    <t>31.12.2021</t>
  </si>
  <si>
    <t>30.06.2022</t>
  </si>
  <si>
    <t>ok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</si>
</sst>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73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Palatino Linotype"/>
      <family val="1"/>
    </font>
    <font>
      <b/>
      <sz val="7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Palatino Linotype"/>
      <family val="1"/>
    </font>
    <font>
      <b/>
      <sz val="7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9" fillId="0" borderId="10" xfId="0" applyFont="1" applyFill="1" applyBorder="1" applyAlignment="1">
      <alignment vertical="top" wrapTex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vertical="top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4" fillId="0" borderId="2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vertical="top" wrapText="1"/>
    </xf>
    <xf numFmtId="0" fontId="64" fillId="0" borderId="2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vertical="top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6" fillId="0" borderId="0" xfId="0" applyFont="1" applyFill="1" applyAlignment="1">
      <alignment horizontal="left" indent="15"/>
    </xf>
    <xf numFmtId="0" fontId="6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 wrapText="1"/>
    </xf>
    <xf numFmtId="0" fontId="66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9" fillId="0" borderId="10" xfId="0" applyNumberFormat="1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2" fillId="0" borderId="30" xfId="0" applyFont="1" applyFill="1" applyBorder="1" applyAlignment="1" quotePrefix="1">
      <alignment horizontal="left" vertical="top" wrapText="1"/>
    </xf>
    <xf numFmtId="49" fontId="7" fillId="0" borderId="3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3" fontId="62" fillId="0" borderId="21" xfId="0" applyNumberFormat="1" applyFont="1" applyFill="1" applyBorder="1" applyAlignment="1">
      <alignment horizontal="center" vertical="center" wrapText="1"/>
    </xf>
    <xf numFmtId="3" fontId="62" fillId="0" borderId="22" xfId="0" applyNumberFormat="1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3" fontId="69" fillId="0" borderId="21" xfId="0" applyNumberFormat="1" applyFont="1" applyFill="1" applyBorder="1" applyAlignment="1">
      <alignment horizontal="center" vertical="center" wrapText="1"/>
    </xf>
    <xf numFmtId="3" fontId="69" fillId="0" borderId="22" xfId="0" applyNumberFormat="1" applyFont="1" applyFill="1" applyBorder="1" applyAlignment="1">
      <alignment horizontal="center" vertical="center" wrapText="1"/>
    </xf>
    <xf numFmtId="3" fontId="67" fillId="0" borderId="22" xfId="0" applyNumberFormat="1" applyFont="1" applyFill="1" applyBorder="1" applyAlignment="1">
      <alignment horizontal="center" vertical="center" wrapText="1"/>
    </xf>
    <xf numFmtId="3" fontId="62" fillId="0" borderId="33" xfId="0" applyNumberFormat="1" applyFont="1" applyFill="1" applyBorder="1" applyAlignment="1">
      <alignment horizontal="center" vertical="center" wrapText="1"/>
    </xf>
    <xf numFmtId="3" fontId="62" fillId="0" borderId="21" xfId="0" applyNumberFormat="1" applyFont="1" applyFill="1" applyBorder="1" applyAlignment="1">
      <alignment horizontal="center" vertical="center"/>
    </xf>
    <xf numFmtId="3" fontId="62" fillId="0" borderId="22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3" fontId="60" fillId="0" borderId="0" xfId="0" applyNumberFormat="1" applyFont="1" applyFill="1" applyAlignment="1">
      <alignment/>
    </xf>
    <xf numFmtId="0" fontId="65" fillId="0" borderId="10" xfId="0" applyFont="1" applyFill="1" applyBorder="1" applyAlignment="1">
      <alignment vertical="top" wrapText="1"/>
    </xf>
    <xf numFmtId="49" fontId="7" fillId="0" borderId="30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horizontal="center" vertical="center"/>
    </xf>
    <xf numFmtId="3" fontId="62" fillId="0" borderId="34" xfId="0" applyNumberFormat="1" applyFont="1" applyFill="1" applyBorder="1" applyAlignment="1">
      <alignment horizontal="center" vertical="center" wrapText="1"/>
    </xf>
    <xf numFmtId="3" fontId="59" fillId="0" borderId="35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4" fontId="60" fillId="0" borderId="0" xfId="0" applyNumberFormat="1" applyFont="1" applyFill="1" applyAlignment="1">
      <alignment/>
    </xf>
    <xf numFmtId="4" fontId="71" fillId="0" borderId="0" xfId="0" applyNumberFormat="1" applyFont="1" applyFill="1" applyAlignment="1">
      <alignment horizontal="right" vertical="center"/>
    </xf>
    <xf numFmtId="4" fontId="71" fillId="0" borderId="0" xfId="0" applyNumberFormat="1" applyFont="1" applyFill="1" applyBorder="1" applyAlignment="1">
      <alignment horizontal="right" vertical="center"/>
    </xf>
    <xf numFmtId="4" fontId="72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62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15" fontId="61" fillId="0" borderId="0" xfId="0" applyNumberFormat="1" applyFont="1" applyFill="1" applyAlignment="1" quotePrefix="1">
      <alignment horizontal="center" vertical="center"/>
    </xf>
    <xf numFmtId="0" fontId="61" fillId="0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86"/>
  <sheetViews>
    <sheetView tabSelected="1" view="pageBreakPreview" zoomScaleNormal="130" zoomScaleSheetLayoutView="100" zoomScalePageLayoutView="0" workbookViewId="0" topLeftCell="A1">
      <pane ySplit="7" topLeftCell="A74" activePane="bottomLeft" state="frozen"/>
      <selection pane="topLeft" activeCell="A1" sqref="A1"/>
      <selection pane="bottomLeft" activeCell="J77" sqref="J77"/>
    </sheetView>
  </sheetViews>
  <sheetFormatPr defaultColWidth="9.140625" defaultRowHeight="12.75"/>
  <cols>
    <col min="1" max="1" width="6.7109375" style="45" customWidth="1"/>
    <col min="2" max="2" width="5.57421875" style="2" customWidth="1"/>
    <col min="3" max="3" width="59.8515625" style="28" customWidth="1"/>
    <col min="4" max="4" width="6.421875" style="29" customWidth="1"/>
    <col min="5" max="6" width="14.28125" style="2" customWidth="1"/>
    <col min="7" max="7" width="12.8515625" style="79" bestFit="1" customWidth="1"/>
    <col min="8" max="8" width="13.421875" style="30" customWidth="1"/>
    <col min="9" max="10" width="11.7109375" style="30" bestFit="1" customWidth="1"/>
    <col min="11" max="13" width="9.140625" style="30" customWidth="1"/>
    <col min="14" max="14" width="13.8515625" style="30" bestFit="1" customWidth="1"/>
    <col min="15" max="16384" width="9.140625" style="30" customWidth="1"/>
  </cols>
  <sheetData>
    <row r="1" spans="2:8" ht="15">
      <c r="B1" s="86" t="s">
        <v>186</v>
      </c>
      <c r="C1" s="86"/>
      <c r="F1" s="2" t="s">
        <v>0</v>
      </c>
      <c r="H1" s="31"/>
    </row>
    <row r="2" spans="1:6" ht="15.75">
      <c r="A2" s="46"/>
      <c r="B2" s="88" t="s">
        <v>187</v>
      </c>
      <c r="C2" s="88"/>
      <c r="D2" s="88"/>
      <c r="E2" s="88"/>
      <c r="F2" s="88"/>
    </row>
    <row r="3" spans="1:6" ht="15.75" customHeight="1">
      <c r="A3" s="46"/>
      <c r="B3" s="87" t="s">
        <v>216</v>
      </c>
      <c r="C3" s="87"/>
      <c r="D3" s="87"/>
      <c r="E3" s="87"/>
      <c r="F3" s="87"/>
    </row>
    <row r="4" spans="1:6" ht="15.75">
      <c r="A4" s="47"/>
      <c r="B4" s="32"/>
      <c r="C4" s="33"/>
      <c r="D4" s="33"/>
      <c r="E4" s="39"/>
      <c r="F4" s="74"/>
    </row>
    <row r="5" spans="3:6" ht="16.5" thickBot="1">
      <c r="C5" s="77" t="s">
        <v>1</v>
      </c>
      <c r="D5" s="3"/>
      <c r="E5" s="39"/>
      <c r="F5" s="74" t="s">
        <v>2</v>
      </c>
    </row>
    <row r="6" spans="1:6" ht="48" customHeight="1" thickBot="1">
      <c r="A6" s="48" t="s">
        <v>157</v>
      </c>
      <c r="B6" s="4" t="s">
        <v>3</v>
      </c>
      <c r="C6" s="5" t="s">
        <v>4</v>
      </c>
      <c r="D6" s="6" t="s">
        <v>5</v>
      </c>
      <c r="E6" s="7" t="s">
        <v>6</v>
      </c>
      <c r="F6" s="8" t="s">
        <v>7</v>
      </c>
    </row>
    <row r="7" spans="1:6" ht="17.25" customHeight="1" thickBot="1">
      <c r="A7" s="49"/>
      <c r="B7" s="4" t="s">
        <v>8</v>
      </c>
      <c r="C7" s="9" t="s">
        <v>9</v>
      </c>
      <c r="D7" s="6" t="s">
        <v>10</v>
      </c>
      <c r="E7" s="7">
        <v>1</v>
      </c>
      <c r="F7" s="8">
        <v>2</v>
      </c>
    </row>
    <row r="8" spans="1:6" ht="19.5" customHeight="1">
      <c r="A8" s="50"/>
      <c r="B8" s="10" t="s">
        <v>15</v>
      </c>
      <c r="C8" s="11" t="s">
        <v>214</v>
      </c>
      <c r="D8" s="12" t="s">
        <v>11</v>
      </c>
      <c r="E8" s="60" t="s">
        <v>12</v>
      </c>
      <c r="F8" s="61" t="s">
        <v>12</v>
      </c>
    </row>
    <row r="9" spans="1:6" ht="21" customHeight="1">
      <c r="A9" s="51"/>
      <c r="B9" s="13" t="s">
        <v>17</v>
      </c>
      <c r="C9" s="1" t="s">
        <v>13</v>
      </c>
      <c r="D9" s="14" t="s">
        <v>14</v>
      </c>
      <c r="E9" s="18" t="s">
        <v>12</v>
      </c>
      <c r="F9" s="19" t="s">
        <v>12</v>
      </c>
    </row>
    <row r="10" spans="1:7" ht="60.75" customHeight="1">
      <c r="A10" s="52" t="s">
        <v>158</v>
      </c>
      <c r="B10" s="13" t="s">
        <v>19</v>
      </c>
      <c r="C10" s="1" t="s">
        <v>207</v>
      </c>
      <c r="D10" s="14" t="s">
        <v>16</v>
      </c>
      <c r="E10" s="58">
        <v>448523</v>
      </c>
      <c r="F10" s="59">
        <v>277004</v>
      </c>
      <c r="G10" s="79">
        <f>92214269.06-91937265.26</f>
        <v>277003.799999997</v>
      </c>
    </row>
    <row r="11" spans="1:7" ht="81.75" customHeight="1">
      <c r="A11" s="52" t="s">
        <v>159</v>
      </c>
      <c r="B11" s="13" t="s">
        <v>21</v>
      </c>
      <c r="C11" s="1" t="s">
        <v>208</v>
      </c>
      <c r="D11" s="14" t="s">
        <v>18</v>
      </c>
      <c r="E11" s="58">
        <v>2374920</v>
      </c>
      <c r="F11" s="59">
        <v>1587599</v>
      </c>
      <c r="G11" s="79">
        <f>1970097.19+24870774.15-25253272.53</f>
        <v>1587598.8099999987</v>
      </c>
    </row>
    <row r="12" spans="1:6" ht="120">
      <c r="A12" s="51"/>
      <c r="B12" s="13" t="s">
        <v>23</v>
      </c>
      <c r="C12" s="1" t="s">
        <v>200</v>
      </c>
      <c r="D12" s="14" t="s">
        <v>20</v>
      </c>
      <c r="E12" s="58"/>
      <c r="F12" s="59"/>
    </row>
    <row r="13" spans="1:6" ht="33" customHeight="1">
      <c r="A13" s="51"/>
      <c r="B13" s="13" t="s">
        <v>26</v>
      </c>
      <c r="C13" s="1" t="s">
        <v>143</v>
      </c>
      <c r="D13" s="14" t="s">
        <v>22</v>
      </c>
      <c r="E13" s="58"/>
      <c r="F13" s="59"/>
    </row>
    <row r="14" spans="1:6" ht="75.75" customHeight="1">
      <c r="A14" s="51"/>
      <c r="B14" s="13" t="s">
        <v>29</v>
      </c>
      <c r="C14" s="1" t="s">
        <v>144</v>
      </c>
      <c r="D14" s="14" t="s">
        <v>24</v>
      </c>
      <c r="E14" s="58"/>
      <c r="F14" s="59"/>
    </row>
    <row r="15" spans="1:6" ht="42.75">
      <c r="A15" s="51"/>
      <c r="B15" s="13" t="s">
        <v>49</v>
      </c>
      <c r="C15" s="15" t="s">
        <v>201</v>
      </c>
      <c r="D15" s="14" t="s">
        <v>25</v>
      </c>
      <c r="E15" s="58"/>
      <c r="F15" s="59"/>
    </row>
    <row r="16" spans="1:6" ht="61.5" customHeight="1">
      <c r="A16" s="51"/>
      <c r="B16" s="13" t="s">
        <v>71</v>
      </c>
      <c r="C16" s="1" t="s">
        <v>202</v>
      </c>
      <c r="D16" s="14" t="s">
        <v>27</v>
      </c>
      <c r="E16" s="58"/>
      <c r="F16" s="59"/>
    </row>
    <row r="17" spans="1:6" ht="47.25" customHeight="1">
      <c r="A17" s="51"/>
      <c r="B17" s="13" t="s">
        <v>72</v>
      </c>
      <c r="C17" s="15" t="s">
        <v>139</v>
      </c>
      <c r="D17" s="14" t="s">
        <v>28</v>
      </c>
      <c r="E17" s="58"/>
      <c r="F17" s="59"/>
    </row>
    <row r="18" spans="1:6" ht="32.25" customHeight="1">
      <c r="A18" s="52" t="s">
        <v>160</v>
      </c>
      <c r="B18" s="13" t="s">
        <v>73</v>
      </c>
      <c r="C18" s="1" t="s">
        <v>30</v>
      </c>
      <c r="D18" s="14" t="s">
        <v>31</v>
      </c>
      <c r="E18" s="58">
        <f>E10+E11+E12+E13+E14+E16</f>
        <v>2823443</v>
      </c>
      <c r="F18" s="59">
        <f>F10+F11+F12+F13+F14+F16</f>
        <v>1864603</v>
      </c>
    </row>
    <row r="19" spans="1:6" ht="21" customHeight="1">
      <c r="A19" s="51"/>
      <c r="B19" s="13" t="s">
        <v>74</v>
      </c>
      <c r="C19" s="1" t="s">
        <v>32</v>
      </c>
      <c r="D19" s="14" t="s">
        <v>33</v>
      </c>
      <c r="E19" s="62" t="s">
        <v>34</v>
      </c>
      <c r="F19" s="63" t="s">
        <v>34</v>
      </c>
    </row>
    <row r="20" spans="1:7" ht="270">
      <c r="A20" s="52" t="s">
        <v>161</v>
      </c>
      <c r="B20" s="13" t="s">
        <v>75</v>
      </c>
      <c r="C20" s="1" t="s">
        <v>203</v>
      </c>
      <c r="D20" s="14" t="s">
        <v>35</v>
      </c>
      <c r="E20" s="58">
        <v>3715061</v>
      </c>
      <c r="F20" s="59">
        <v>3617740</v>
      </c>
      <c r="G20" s="79">
        <v>3617739.73</v>
      </c>
    </row>
    <row r="21" spans="1:6" ht="33" customHeight="1">
      <c r="A21" s="53"/>
      <c r="B21" s="16" t="s">
        <v>76</v>
      </c>
      <c r="C21" s="1" t="s">
        <v>36</v>
      </c>
      <c r="D21" s="17">
        <v>20</v>
      </c>
      <c r="E21" s="62" t="s">
        <v>34</v>
      </c>
      <c r="F21" s="63" t="s">
        <v>34</v>
      </c>
    </row>
    <row r="22" spans="1:8" ht="90.75" customHeight="1">
      <c r="A22" s="52" t="s">
        <v>162</v>
      </c>
      <c r="B22" s="16" t="s">
        <v>77</v>
      </c>
      <c r="C22" s="1" t="s">
        <v>188</v>
      </c>
      <c r="D22" s="17">
        <v>21</v>
      </c>
      <c r="E22" s="58">
        <v>1168995</v>
      </c>
      <c r="F22" s="59">
        <v>477529</v>
      </c>
      <c r="G22" s="79">
        <v>477529.02</v>
      </c>
      <c r="H22" s="34"/>
    </row>
    <row r="23" spans="1:6" ht="39.75" customHeight="1">
      <c r="A23" s="54"/>
      <c r="B23" s="16" t="s">
        <v>78</v>
      </c>
      <c r="C23" s="1" t="s">
        <v>138</v>
      </c>
      <c r="D23" s="14" t="s">
        <v>136</v>
      </c>
      <c r="E23" s="58"/>
      <c r="F23" s="59"/>
    </row>
    <row r="24" spans="1:6" ht="49.5" customHeight="1">
      <c r="A24" s="55"/>
      <c r="B24" s="16" t="s">
        <v>79</v>
      </c>
      <c r="C24" s="1" t="s">
        <v>145</v>
      </c>
      <c r="D24" s="17">
        <v>22</v>
      </c>
      <c r="E24" s="58"/>
      <c r="F24" s="59"/>
    </row>
    <row r="25" spans="1:6" ht="29.25" customHeight="1">
      <c r="A25" s="53"/>
      <c r="B25" s="16" t="s">
        <v>80</v>
      </c>
      <c r="C25" s="15" t="s">
        <v>68</v>
      </c>
      <c r="D25" s="14" t="s">
        <v>37</v>
      </c>
      <c r="E25" s="58"/>
      <c r="F25" s="59"/>
    </row>
    <row r="26" spans="1:8" ht="195">
      <c r="A26" s="53"/>
      <c r="B26" s="16" t="s">
        <v>81</v>
      </c>
      <c r="C26" s="1" t="s">
        <v>204</v>
      </c>
      <c r="D26" s="17">
        <v>23</v>
      </c>
      <c r="E26" s="58"/>
      <c r="F26" s="59"/>
      <c r="H26" s="34"/>
    </row>
    <row r="27" spans="1:6" ht="45.75" customHeight="1">
      <c r="A27" s="53"/>
      <c r="B27" s="16" t="s">
        <v>82</v>
      </c>
      <c r="C27" s="15" t="s">
        <v>142</v>
      </c>
      <c r="D27" s="17">
        <v>24</v>
      </c>
      <c r="E27" s="58"/>
      <c r="F27" s="59"/>
    </row>
    <row r="28" spans="1:7" ht="147" customHeight="1">
      <c r="A28" s="73" t="s">
        <v>162</v>
      </c>
      <c r="B28" s="16" t="s">
        <v>83</v>
      </c>
      <c r="C28" s="1" t="s">
        <v>209</v>
      </c>
      <c r="D28" s="17">
        <v>25</v>
      </c>
      <c r="E28" s="58">
        <v>0</v>
      </c>
      <c r="F28" s="59">
        <v>0</v>
      </c>
      <c r="G28" s="79">
        <v>0</v>
      </c>
    </row>
    <row r="29" spans="1:6" ht="44.25" customHeight="1">
      <c r="A29" s="53"/>
      <c r="B29" s="16" t="s">
        <v>84</v>
      </c>
      <c r="C29" s="15" t="s">
        <v>39</v>
      </c>
      <c r="D29" s="17">
        <v>26</v>
      </c>
      <c r="E29" s="58"/>
      <c r="F29" s="59"/>
    </row>
    <row r="30" spans="1:6" ht="89.25" customHeight="1">
      <c r="A30" s="53"/>
      <c r="B30" s="16" t="s">
        <v>85</v>
      </c>
      <c r="C30" s="1" t="s">
        <v>212</v>
      </c>
      <c r="D30" s="17">
        <v>27</v>
      </c>
      <c r="E30" s="58"/>
      <c r="F30" s="59"/>
    </row>
    <row r="31" spans="1:6" ht="20.25" customHeight="1">
      <c r="A31" s="52" t="s">
        <v>163</v>
      </c>
      <c r="B31" s="16" t="s">
        <v>86</v>
      </c>
      <c r="C31" s="1" t="s">
        <v>40</v>
      </c>
      <c r="D31" s="17">
        <v>30</v>
      </c>
      <c r="E31" s="58">
        <f>E22+E26+E28+E30</f>
        <v>1168995</v>
      </c>
      <c r="F31" s="59">
        <f>F22+F26+F28+F30</f>
        <v>477529</v>
      </c>
    </row>
    <row r="32" spans="1:6" ht="21" customHeight="1">
      <c r="A32" s="53"/>
      <c r="B32" s="16" t="s">
        <v>87</v>
      </c>
      <c r="C32" s="1" t="s">
        <v>213</v>
      </c>
      <c r="D32" s="17">
        <v>31</v>
      </c>
      <c r="E32" s="58"/>
      <c r="F32" s="59"/>
    </row>
    <row r="33" spans="1:6" ht="19.5" customHeight="1">
      <c r="A33" s="53"/>
      <c r="B33" s="16" t="s">
        <v>88</v>
      </c>
      <c r="C33" s="1" t="s">
        <v>41</v>
      </c>
      <c r="D33" s="17">
        <v>32</v>
      </c>
      <c r="E33" s="62" t="s">
        <v>34</v>
      </c>
      <c r="F33" s="63" t="s">
        <v>34</v>
      </c>
    </row>
    <row r="34" spans="1:7" ht="193.5" customHeight="1">
      <c r="A34" s="52" t="s">
        <v>164</v>
      </c>
      <c r="B34" s="16" t="s">
        <v>89</v>
      </c>
      <c r="C34" s="42" t="s">
        <v>215</v>
      </c>
      <c r="D34" s="17">
        <v>33</v>
      </c>
      <c r="E34" s="58">
        <v>2920625</v>
      </c>
      <c r="F34" s="59">
        <v>-152553766</v>
      </c>
      <c r="G34" s="79">
        <f>199.8-152553966.41</f>
        <v>-152553766.60999998</v>
      </c>
    </row>
    <row r="35" spans="1:7" ht="42.75" customHeight="1">
      <c r="A35" s="52" t="s">
        <v>165</v>
      </c>
      <c r="B35" s="16" t="s">
        <v>90</v>
      </c>
      <c r="C35" s="20" t="s">
        <v>189</v>
      </c>
      <c r="D35" s="14" t="s">
        <v>42</v>
      </c>
      <c r="E35" s="58">
        <v>8450</v>
      </c>
      <c r="F35" s="59">
        <v>8897</v>
      </c>
      <c r="G35" s="79">
        <f>7447.12+1450</f>
        <v>8897.119999999999</v>
      </c>
    </row>
    <row r="36" spans="1:6" ht="21.75" customHeight="1">
      <c r="A36" s="53"/>
      <c r="B36" s="16" t="s">
        <v>91</v>
      </c>
      <c r="C36" s="1" t="s">
        <v>146</v>
      </c>
      <c r="D36" s="17">
        <v>34</v>
      </c>
      <c r="E36" s="62" t="s">
        <v>34</v>
      </c>
      <c r="F36" s="63" t="s">
        <v>34</v>
      </c>
    </row>
    <row r="37" spans="1:7" ht="210">
      <c r="A37" s="52" t="s">
        <v>166</v>
      </c>
      <c r="B37" s="16" t="s">
        <v>92</v>
      </c>
      <c r="C37" s="1" t="s">
        <v>206</v>
      </c>
      <c r="D37" s="17">
        <v>35</v>
      </c>
      <c r="E37" s="58">
        <v>13017</v>
      </c>
      <c r="F37" s="64">
        <v>46346</v>
      </c>
      <c r="G37" s="79">
        <f>15789.4+6918.14+10622+13016.91</f>
        <v>46346.45</v>
      </c>
    </row>
    <row r="38" spans="1:6" ht="33" customHeight="1">
      <c r="A38" s="53"/>
      <c r="B38" s="16" t="s">
        <v>93</v>
      </c>
      <c r="C38" s="15" t="s">
        <v>43</v>
      </c>
      <c r="D38" s="17" t="s">
        <v>44</v>
      </c>
      <c r="E38" s="58"/>
      <c r="F38" s="59"/>
    </row>
    <row r="39" spans="1:6" ht="18.75" customHeight="1">
      <c r="A39" s="53"/>
      <c r="B39" s="16" t="s">
        <v>94</v>
      </c>
      <c r="C39" s="1" t="s">
        <v>146</v>
      </c>
      <c r="D39" s="17">
        <v>36</v>
      </c>
      <c r="E39" s="58" t="s">
        <v>38</v>
      </c>
      <c r="F39" s="59" t="s">
        <v>45</v>
      </c>
    </row>
    <row r="40" spans="1:6" ht="23.25" customHeight="1">
      <c r="A40" s="52" t="s">
        <v>167</v>
      </c>
      <c r="B40" s="16" t="s">
        <v>95</v>
      </c>
      <c r="C40" s="1" t="s">
        <v>46</v>
      </c>
      <c r="D40" s="17">
        <v>40</v>
      </c>
      <c r="E40" s="58">
        <f>E34+E35+E37</f>
        <v>2942092</v>
      </c>
      <c r="F40" s="59">
        <f>F34+F35+F37</f>
        <v>-152498523</v>
      </c>
    </row>
    <row r="41" spans="1:6" ht="105">
      <c r="A41" s="53"/>
      <c r="B41" s="16" t="s">
        <v>96</v>
      </c>
      <c r="C41" s="1" t="s">
        <v>184</v>
      </c>
      <c r="D41" s="17">
        <v>41</v>
      </c>
      <c r="E41" s="58"/>
      <c r="F41" s="59"/>
    </row>
    <row r="42" spans="1:6" ht="30.75" customHeight="1">
      <c r="A42" s="53"/>
      <c r="B42" s="16" t="s">
        <v>97</v>
      </c>
      <c r="C42" s="15" t="s">
        <v>67</v>
      </c>
      <c r="D42" s="17" t="s">
        <v>47</v>
      </c>
      <c r="E42" s="58"/>
      <c r="F42" s="59"/>
    </row>
    <row r="43" spans="1:7" ht="19.5" customHeight="1">
      <c r="A43" s="52" t="s">
        <v>168</v>
      </c>
      <c r="B43" s="16" t="s">
        <v>98</v>
      </c>
      <c r="C43" s="1" t="s">
        <v>190</v>
      </c>
      <c r="D43" s="17">
        <v>42</v>
      </c>
      <c r="E43" s="58">
        <v>1825224</v>
      </c>
      <c r="F43" s="59">
        <v>882883</v>
      </c>
      <c r="G43" s="79">
        <v>882883.08</v>
      </c>
    </row>
    <row r="44" spans="1:6" ht="32.25" customHeight="1">
      <c r="A44" s="52" t="s">
        <v>169</v>
      </c>
      <c r="B44" s="16" t="s">
        <v>99</v>
      </c>
      <c r="C44" s="1" t="s">
        <v>48</v>
      </c>
      <c r="D44" s="17">
        <v>45</v>
      </c>
      <c r="E44" s="58">
        <v>9651372</v>
      </c>
      <c r="F44" s="59">
        <f>F20+F31+F40+F43</f>
        <v>-147520371</v>
      </c>
    </row>
    <row r="45" spans="1:6" ht="20.25" customHeight="1">
      <c r="A45" s="52" t="s">
        <v>170</v>
      </c>
      <c r="B45" s="16" t="s">
        <v>100</v>
      </c>
      <c r="C45" s="1" t="s">
        <v>50</v>
      </c>
      <c r="D45" s="17">
        <v>46</v>
      </c>
      <c r="E45" s="58">
        <f>E18+E44</f>
        <v>12474815</v>
      </c>
      <c r="F45" s="59">
        <f>F18+F44</f>
        <v>-145655768</v>
      </c>
    </row>
    <row r="46" spans="1:6" ht="17.25" customHeight="1">
      <c r="A46" s="53"/>
      <c r="B46" s="16" t="s">
        <v>101</v>
      </c>
      <c r="C46" s="1" t="s">
        <v>51</v>
      </c>
      <c r="D46" s="17">
        <v>50</v>
      </c>
      <c r="E46" s="62" t="s">
        <v>34</v>
      </c>
      <c r="F46" s="63" t="s">
        <v>34</v>
      </c>
    </row>
    <row r="47" spans="1:6" ht="30.75" customHeight="1">
      <c r="A47" s="53"/>
      <c r="B47" s="16" t="s">
        <v>102</v>
      </c>
      <c r="C47" s="1" t="s">
        <v>52</v>
      </c>
      <c r="D47" s="17">
        <v>51</v>
      </c>
      <c r="E47" s="62" t="s">
        <v>34</v>
      </c>
      <c r="F47" s="63" t="s">
        <v>34</v>
      </c>
    </row>
    <row r="48" spans="1:6" ht="63.75" customHeight="1">
      <c r="A48" s="53"/>
      <c r="B48" s="16" t="s">
        <v>103</v>
      </c>
      <c r="C48" s="1" t="s">
        <v>147</v>
      </c>
      <c r="D48" s="17">
        <v>52</v>
      </c>
      <c r="E48" s="58"/>
      <c r="F48" s="59"/>
    </row>
    <row r="49" spans="1:6" ht="39" customHeight="1">
      <c r="A49" s="53"/>
      <c r="B49" s="16" t="s">
        <v>104</v>
      </c>
      <c r="C49" s="15" t="s">
        <v>53</v>
      </c>
      <c r="D49" s="17">
        <v>53</v>
      </c>
      <c r="E49" s="58"/>
      <c r="F49" s="59"/>
    </row>
    <row r="50" spans="1:14" ht="64.5" customHeight="1">
      <c r="A50" s="53"/>
      <c r="B50" s="16" t="s">
        <v>105</v>
      </c>
      <c r="C50" s="1" t="s">
        <v>148</v>
      </c>
      <c r="D50" s="17">
        <v>54</v>
      </c>
      <c r="E50" s="58"/>
      <c r="F50" s="59"/>
      <c r="N50" s="78"/>
    </row>
    <row r="51" spans="1:14" ht="35.25" customHeight="1">
      <c r="A51" s="53"/>
      <c r="B51" s="16" t="s">
        <v>106</v>
      </c>
      <c r="C51" s="1" t="s">
        <v>149</v>
      </c>
      <c r="D51" s="17">
        <v>55</v>
      </c>
      <c r="E51" s="58"/>
      <c r="F51" s="59"/>
      <c r="N51" s="78"/>
    </row>
    <row r="52" spans="1:14" ht="18.75" customHeight="1">
      <c r="A52" s="53"/>
      <c r="B52" s="16" t="s">
        <v>107</v>
      </c>
      <c r="C52" s="1" t="s">
        <v>54</v>
      </c>
      <c r="D52" s="17">
        <v>58</v>
      </c>
      <c r="E52" s="58"/>
      <c r="F52" s="59"/>
      <c r="N52" s="78"/>
    </row>
    <row r="53" spans="1:14" ht="31.5" customHeight="1">
      <c r="A53" s="53"/>
      <c r="B53" s="16" t="s">
        <v>108</v>
      </c>
      <c r="C53" s="1" t="s">
        <v>150</v>
      </c>
      <c r="D53" s="17">
        <v>59</v>
      </c>
      <c r="E53" s="62" t="s">
        <v>34</v>
      </c>
      <c r="F53" s="63" t="s">
        <v>34</v>
      </c>
      <c r="N53" s="78"/>
    </row>
    <row r="54" spans="1:14" ht="79.5" customHeight="1">
      <c r="A54" s="52" t="s">
        <v>171</v>
      </c>
      <c r="B54" s="16" t="s">
        <v>109</v>
      </c>
      <c r="C54" s="1" t="s">
        <v>210</v>
      </c>
      <c r="D54" s="17">
        <v>60</v>
      </c>
      <c r="E54" s="58">
        <v>475620620</v>
      </c>
      <c r="F54" s="59">
        <v>13161</v>
      </c>
      <c r="G54" s="79">
        <f>8772.64+4388.13</f>
        <v>13160.77</v>
      </c>
      <c r="H54" s="2"/>
      <c r="I54" s="71"/>
      <c r="N54" s="78"/>
    </row>
    <row r="55" spans="1:14" ht="42.75" customHeight="1">
      <c r="A55" s="52" t="s">
        <v>172</v>
      </c>
      <c r="B55" s="16" t="s">
        <v>110</v>
      </c>
      <c r="C55" s="1" t="s">
        <v>191</v>
      </c>
      <c r="D55" s="17" t="s">
        <v>70</v>
      </c>
      <c r="E55" s="58">
        <v>471326102</v>
      </c>
      <c r="F55" s="59">
        <v>0</v>
      </c>
      <c r="I55" s="71"/>
      <c r="N55" s="78"/>
    </row>
    <row r="56" spans="1:14" ht="45.75" customHeight="1">
      <c r="A56" s="52" t="s">
        <v>173</v>
      </c>
      <c r="B56" s="16" t="s">
        <v>111</v>
      </c>
      <c r="C56" s="15" t="s">
        <v>192</v>
      </c>
      <c r="D56" s="17">
        <v>61</v>
      </c>
      <c r="E56" s="58">
        <v>4294518</v>
      </c>
      <c r="F56" s="59">
        <v>13161</v>
      </c>
      <c r="G56" s="79">
        <f>8772.64+4388.13</f>
        <v>13160.77</v>
      </c>
      <c r="N56" s="78"/>
    </row>
    <row r="57" spans="1:6" ht="18.75" customHeight="1">
      <c r="A57" s="53"/>
      <c r="B57" s="16" t="s">
        <v>112</v>
      </c>
      <c r="C57" s="15" t="s">
        <v>69</v>
      </c>
      <c r="D57" s="17" t="s">
        <v>55</v>
      </c>
      <c r="E57" s="58" t="s">
        <v>214</v>
      </c>
      <c r="F57" s="59"/>
    </row>
    <row r="58" spans="1:7" ht="103.5" customHeight="1">
      <c r="A58" s="56" t="s">
        <v>174</v>
      </c>
      <c r="B58" s="16" t="s">
        <v>113</v>
      </c>
      <c r="C58" s="1" t="s">
        <v>193</v>
      </c>
      <c r="D58" s="17">
        <v>62</v>
      </c>
      <c r="E58" s="58">
        <v>1815717</v>
      </c>
      <c r="F58" s="59">
        <v>1857218</v>
      </c>
      <c r="G58" s="79">
        <f>1478053+309098+37128+32939</f>
        <v>1857218</v>
      </c>
    </row>
    <row r="59" spans="1:6" ht="19.5" customHeight="1">
      <c r="A59" s="53"/>
      <c r="B59" s="16" t="s">
        <v>114</v>
      </c>
      <c r="C59" s="15" t="s">
        <v>56</v>
      </c>
      <c r="D59" s="17">
        <v>63</v>
      </c>
      <c r="E59" s="62" t="s">
        <v>34</v>
      </c>
      <c r="F59" s="63" t="s">
        <v>34</v>
      </c>
    </row>
    <row r="60" spans="1:7" ht="51" customHeight="1">
      <c r="A60" s="52" t="s">
        <v>175</v>
      </c>
      <c r="B60" s="16" t="s">
        <v>115</v>
      </c>
      <c r="C60" s="15" t="s">
        <v>211</v>
      </c>
      <c r="D60" s="17" t="s">
        <v>57</v>
      </c>
      <c r="E60" s="58">
        <v>1517482</v>
      </c>
      <c r="F60" s="59">
        <v>1478053</v>
      </c>
      <c r="G60" s="79">
        <v>1478053</v>
      </c>
    </row>
    <row r="61" spans="1:7" ht="34.5" customHeight="1">
      <c r="A61" s="53"/>
      <c r="B61" s="16" t="s">
        <v>116</v>
      </c>
      <c r="C61" s="15" t="s">
        <v>58</v>
      </c>
      <c r="D61" s="17">
        <v>64</v>
      </c>
      <c r="E61" s="58">
        <v>0</v>
      </c>
      <c r="F61" s="59">
        <v>0</v>
      </c>
      <c r="G61" s="79">
        <v>0</v>
      </c>
    </row>
    <row r="62" spans="1:6" ht="228">
      <c r="A62" s="53"/>
      <c r="B62" s="16" t="s">
        <v>117</v>
      </c>
      <c r="C62" s="72" t="s">
        <v>205</v>
      </c>
      <c r="D62" s="17">
        <v>65</v>
      </c>
      <c r="E62" s="58"/>
      <c r="F62" s="59"/>
    </row>
    <row r="63" spans="1:6" ht="33.75" customHeight="1">
      <c r="A63" s="53"/>
      <c r="B63" s="16" t="s">
        <v>118</v>
      </c>
      <c r="C63" s="15" t="s">
        <v>137</v>
      </c>
      <c r="D63" s="17">
        <v>66</v>
      </c>
      <c r="E63" s="66"/>
      <c r="F63" s="67"/>
    </row>
    <row r="64" spans="1:6" ht="93.75" customHeight="1">
      <c r="A64" s="53"/>
      <c r="B64" s="16" t="s">
        <v>119</v>
      </c>
      <c r="C64" s="1" t="s">
        <v>151</v>
      </c>
      <c r="D64" s="17">
        <v>70</v>
      </c>
      <c r="E64" s="58"/>
      <c r="F64" s="59"/>
    </row>
    <row r="65" spans="1:6" ht="102" customHeight="1">
      <c r="A65" s="53"/>
      <c r="B65" s="16" t="s">
        <v>120</v>
      </c>
      <c r="C65" s="1" t="s">
        <v>152</v>
      </c>
      <c r="D65" s="17">
        <v>71</v>
      </c>
      <c r="E65" s="58"/>
      <c r="F65" s="59"/>
    </row>
    <row r="66" spans="1:7" ht="35.25" customHeight="1">
      <c r="A66" s="52" t="s">
        <v>176</v>
      </c>
      <c r="B66" s="16" t="s">
        <v>121</v>
      </c>
      <c r="C66" s="1" t="s">
        <v>194</v>
      </c>
      <c r="D66" s="17">
        <v>72</v>
      </c>
      <c r="E66" s="58">
        <v>2403296</v>
      </c>
      <c r="F66" s="59">
        <v>2823287</v>
      </c>
      <c r="G66" s="79">
        <v>2823286.91</v>
      </c>
    </row>
    <row r="67" spans="1:6" ht="60.75" customHeight="1">
      <c r="A67" s="53"/>
      <c r="B67" s="16" t="s">
        <v>122</v>
      </c>
      <c r="C67" s="1" t="s">
        <v>185</v>
      </c>
      <c r="D67" s="17">
        <v>73</v>
      </c>
      <c r="E67" s="58"/>
      <c r="F67" s="59"/>
    </row>
    <row r="68" spans="1:7" s="35" customFormat="1" ht="21" customHeight="1">
      <c r="A68" s="53"/>
      <c r="B68" s="16" t="s">
        <v>123</v>
      </c>
      <c r="C68" s="1" t="s">
        <v>59</v>
      </c>
      <c r="D68" s="17" t="s">
        <v>60</v>
      </c>
      <c r="E68" s="62" t="s">
        <v>34</v>
      </c>
      <c r="F68" s="63" t="s">
        <v>34</v>
      </c>
      <c r="G68" s="80"/>
    </row>
    <row r="69" spans="1:6" ht="21.75" customHeight="1">
      <c r="A69" s="53"/>
      <c r="B69" s="16" t="s">
        <v>124</v>
      </c>
      <c r="C69" s="1" t="s">
        <v>153</v>
      </c>
      <c r="D69" s="17">
        <v>74</v>
      </c>
      <c r="E69" s="58"/>
      <c r="F69" s="59"/>
    </row>
    <row r="70" spans="1:6" ht="31.5" customHeight="1">
      <c r="A70" s="53"/>
      <c r="B70" s="16" t="s">
        <v>125</v>
      </c>
      <c r="C70" s="21" t="s">
        <v>154</v>
      </c>
      <c r="D70" s="17">
        <v>75</v>
      </c>
      <c r="E70" s="58"/>
      <c r="F70" s="59"/>
    </row>
    <row r="71" spans="1:6" ht="33" customHeight="1">
      <c r="A71" s="52" t="s">
        <v>177</v>
      </c>
      <c r="B71" s="16" t="s">
        <v>126</v>
      </c>
      <c r="C71" s="1" t="s">
        <v>61</v>
      </c>
      <c r="D71" s="17">
        <v>78</v>
      </c>
      <c r="E71" s="58">
        <f>E54+E58+E66</f>
        <v>479839633</v>
      </c>
      <c r="F71" s="59">
        <f>F54+F58+F62+F66</f>
        <v>4693666</v>
      </c>
    </row>
    <row r="72" spans="1:6" ht="16.5" customHeight="1">
      <c r="A72" s="52" t="s">
        <v>178</v>
      </c>
      <c r="B72" s="16" t="s">
        <v>127</v>
      </c>
      <c r="C72" s="1" t="s">
        <v>62</v>
      </c>
      <c r="D72" s="17">
        <v>79</v>
      </c>
      <c r="E72" s="58">
        <f>E71</f>
        <v>479839633</v>
      </c>
      <c r="F72" s="59">
        <f>F71</f>
        <v>4693666</v>
      </c>
    </row>
    <row r="73" spans="1:10" ht="51" customHeight="1">
      <c r="A73" s="52" t="s">
        <v>179</v>
      </c>
      <c r="B73" s="16" t="s">
        <v>128</v>
      </c>
      <c r="C73" s="1" t="s">
        <v>63</v>
      </c>
      <c r="D73" s="17">
        <v>80</v>
      </c>
      <c r="E73" s="58">
        <f>E45-E72</f>
        <v>-467364818</v>
      </c>
      <c r="F73" s="59">
        <f>F45-F72</f>
        <v>-150349434</v>
      </c>
      <c r="J73" s="71"/>
    </row>
    <row r="74" spans="1:6" ht="22.5" customHeight="1">
      <c r="A74" s="53"/>
      <c r="B74" s="16" t="s">
        <v>129</v>
      </c>
      <c r="C74" s="1" t="s">
        <v>64</v>
      </c>
      <c r="D74" s="17">
        <v>83</v>
      </c>
      <c r="E74" s="62" t="s">
        <v>34</v>
      </c>
      <c r="F74" s="63" t="s">
        <v>34</v>
      </c>
    </row>
    <row r="75" spans="1:7" ht="59.25" customHeight="1">
      <c r="A75" s="52" t="s">
        <v>180</v>
      </c>
      <c r="B75" s="16" t="s">
        <v>130</v>
      </c>
      <c r="C75" s="1" t="s">
        <v>195</v>
      </c>
      <c r="D75" s="17">
        <v>84</v>
      </c>
      <c r="E75" s="58">
        <v>478072</v>
      </c>
      <c r="F75" s="59">
        <v>478072</v>
      </c>
      <c r="G75" s="79">
        <f>27794.99+450276.78</f>
        <v>478071.77</v>
      </c>
    </row>
    <row r="76" spans="1:7" ht="32.25" customHeight="1">
      <c r="A76" s="52" t="s">
        <v>181</v>
      </c>
      <c r="B76" s="16" t="s">
        <v>131</v>
      </c>
      <c r="C76" s="1" t="s">
        <v>197</v>
      </c>
      <c r="D76" s="17">
        <v>85</v>
      </c>
      <c r="E76" s="58">
        <v>3814765</v>
      </c>
      <c r="F76" s="59">
        <v>5742136</v>
      </c>
      <c r="G76" s="79">
        <v>5742135.54</v>
      </c>
    </row>
    <row r="77" spans="1:6" ht="30" customHeight="1">
      <c r="A77" s="53"/>
      <c r="B77" s="16" t="s">
        <v>132</v>
      </c>
      <c r="C77" s="1" t="s">
        <v>155</v>
      </c>
      <c r="D77" s="17">
        <v>86</v>
      </c>
      <c r="E77" s="58"/>
      <c r="F77" s="59"/>
    </row>
    <row r="78" spans="1:6" ht="33.75" customHeight="1">
      <c r="A78" s="53"/>
      <c r="B78" s="16" t="s">
        <v>133</v>
      </c>
      <c r="C78" s="1" t="s">
        <v>156</v>
      </c>
      <c r="D78" s="17">
        <v>87</v>
      </c>
      <c r="E78" s="58"/>
      <c r="F78" s="59"/>
    </row>
    <row r="79" spans="1:7" ht="33" customHeight="1" thickBot="1">
      <c r="A79" s="52" t="s">
        <v>182</v>
      </c>
      <c r="B79" s="22" t="s">
        <v>134</v>
      </c>
      <c r="C79" s="23" t="s">
        <v>196</v>
      </c>
      <c r="D79" s="24">
        <v>88</v>
      </c>
      <c r="E79" s="65">
        <v>471657655</v>
      </c>
      <c r="F79" s="75">
        <v>156569642</v>
      </c>
      <c r="G79" s="79">
        <v>156569641.59</v>
      </c>
    </row>
    <row r="80" spans="1:7" ht="32.25" customHeight="1" thickBot="1">
      <c r="A80" s="52" t="s">
        <v>183</v>
      </c>
      <c r="B80" s="25" t="s">
        <v>135</v>
      </c>
      <c r="C80" s="26" t="s">
        <v>65</v>
      </c>
      <c r="D80" s="27">
        <v>90</v>
      </c>
      <c r="E80" s="68">
        <f>E75+E76-E79</f>
        <v>-467364818</v>
      </c>
      <c r="F80" s="76">
        <f>F75+F76-F79</f>
        <v>-150349434</v>
      </c>
      <c r="G80" s="81">
        <f>F80-F73</f>
        <v>0</v>
      </c>
    </row>
    <row r="81" spans="1:6" ht="13.5">
      <c r="A81" s="57"/>
      <c r="B81" s="36"/>
      <c r="C81" s="44" t="s">
        <v>141</v>
      </c>
      <c r="D81" s="37"/>
      <c r="E81" s="69"/>
      <c r="F81" s="69"/>
    </row>
    <row r="82" spans="1:6" ht="13.5">
      <c r="A82" s="57"/>
      <c r="B82" s="36"/>
      <c r="C82" s="43" t="s">
        <v>66</v>
      </c>
      <c r="D82" s="38"/>
      <c r="E82" s="69"/>
      <c r="F82" s="69"/>
    </row>
    <row r="83" spans="2:6" ht="15">
      <c r="B83" s="39"/>
      <c r="C83" s="40" t="s">
        <v>140</v>
      </c>
      <c r="D83" s="41"/>
      <c r="E83" s="39"/>
      <c r="F83" s="39"/>
    </row>
    <row r="84" spans="2:6" ht="9.75" customHeight="1">
      <c r="B84" s="39"/>
      <c r="C84" s="40"/>
      <c r="D84" s="41"/>
      <c r="E84" s="39"/>
      <c r="F84" s="39"/>
    </row>
    <row r="85" spans="2:6" ht="19.5" customHeight="1">
      <c r="B85" s="39"/>
      <c r="C85" s="70" t="s">
        <v>198</v>
      </c>
      <c r="D85" s="84" t="s">
        <v>199</v>
      </c>
      <c r="E85" s="84"/>
      <c r="F85" s="84"/>
    </row>
    <row r="86" spans="2:6" ht="14.25" customHeight="1">
      <c r="B86" s="39"/>
      <c r="C86" s="29"/>
      <c r="E86" s="85"/>
      <c r="F86" s="85"/>
    </row>
  </sheetData>
  <sheetProtection selectLockedCells="1" selectUnlockedCells="1"/>
  <mergeCells count="5">
    <mergeCell ref="D85:F85"/>
    <mergeCell ref="E86:F86"/>
    <mergeCell ref="B1:C1"/>
    <mergeCell ref="B3:F3"/>
    <mergeCell ref="B2:F2"/>
  </mergeCells>
  <printOptions/>
  <pageMargins left="0.669291338582677" right="0.551181102362205" top="0.708661417322835" bottom="0.4" header="0.511811023622047" footer="0.118110236220472"/>
  <pageSetup horizontalDpi="600" verticalDpi="600" orientation="portrait" paperSize="9" scale="90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6:F28"/>
  <sheetViews>
    <sheetView zoomScalePageLayoutView="0" workbookViewId="0" topLeftCell="A1">
      <selection activeCell="E28" sqref="E28"/>
    </sheetView>
  </sheetViews>
  <sheetFormatPr defaultColWidth="9.140625" defaultRowHeight="12.75"/>
  <cols>
    <col min="5" max="5" width="13.8515625" style="0" bestFit="1" customWidth="1"/>
    <col min="6" max="6" width="11.7109375" style="0" bestFit="1" customWidth="1"/>
  </cols>
  <sheetData>
    <row r="6" spans="5:6" ht="12.75">
      <c r="E6" t="s">
        <v>217</v>
      </c>
      <c r="F6" t="s">
        <v>218</v>
      </c>
    </row>
    <row r="7" spans="4:6" ht="12.75">
      <c r="D7">
        <v>40</v>
      </c>
      <c r="E7" s="82">
        <v>330695.09</v>
      </c>
      <c r="F7" s="83">
        <v>13160.77</v>
      </c>
    </row>
    <row r="8" spans="4:6" ht="12.75">
      <c r="D8">
        <v>44</v>
      </c>
      <c r="E8" s="82">
        <v>298235</v>
      </c>
      <c r="F8" s="83">
        <v>379165</v>
      </c>
    </row>
    <row r="9" spans="4:6" ht="12.75">
      <c r="D9">
        <v>46</v>
      </c>
      <c r="E9" s="82">
        <v>3963822.7</v>
      </c>
      <c r="F9" s="82"/>
    </row>
    <row r="10" spans="4:6" ht="12.75">
      <c r="D10">
        <v>48</v>
      </c>
      <c r="E10" s="82">
        <v>471360680.09</v>
      </c>
      <c r="F10" s="82"/>
    </row>
    <row r="11" spans="5:6" ht="12.75">
      <c r="E11" s="82"/>
      <c r="F11" s="82"/>
    </row>
    <row r="12" spans="5:6" ht="12.75">
      <c r="E12" s="82"/>
      <c r="F12" s="82"/>
    </row>
    <row r="13" spans="5:6" ht="12.75">
      <c r="E13" s="82"/>
      <c r="F13" s="82"/>
    </row>
    <row r="14" spans="5:6" ht="12.75">
      <c r="E14" s="82"/>
      <c r="F14" s="82"/>
    </row>
    <row r="15" spans="5:6" ht="12.75">
      <c r="E15" s="82"/>
      <c r="F15" s="82"/>
    </row>
    <row r="16" spans="5:6" ht="12.75">
      <c r="E16" s="82"/>
      <c r="F16" s="82"/>
    </row>
    <row r="17" spans="5:6" ht="12.75">
      <c r="E17" s="82"/>
      <c r="F17" s="82"/>
    </row>
    <row r="18" spans="5:6" ht="12.75">
      <c r="E18" s="82"/>
      <c r="F18" s="82"/>
    </row>
    <row r="19" spans="5:6" ht="12.75">
      <c r="E19" s="82"/>
      <c r="F19" s="82"/>
    </row>
    <row r="20" spans="5:6" ht="12.75">
      <c r="E20" s="82"/>
      <c r="F20" s="82"/>
    </row>
    <row r="21" spans="5:6" ht="12.75">
      <c r="E21" s="82"/>
      <c r="F21" s="82"/>
    </row>
    <row r="22" spans="5:6" ht="12.75">
      <c r="E22" s="82"/>
      <c r="F22" s="82"/>
    </row>
    <row r="23" spans="5:6" ht="12.75">
      <c r="E23" s="82"/>
      <c r="F23" s="82"/>
    </row>
    <row r="24" spans="5:6" ht="12.75">
      <c r="E24" s="82">
        <f>SUM(E7:E23)</f>
        <v>475953432.88</v>
      </c>
      <c r="F24" s="82">
        <f>SUM(F7:F23)</f>
        <v>392325.77</v>
      </c>
    </row>
    <row r="26" ht="12.75">
      <c r="E26" s="82">
        <v>475918855.06</v>
      </c>
    </row>
    <row r="27" ht="12.75">
      <c r="E27" s="82">
        <f>E26-E24</f>
        <v>-34577.81999999285</v>
      </c>
    </row>
    <row r="28" ht="12.75">
      <c r="E28" t="s">
        <v>219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Elena Ilie</cp:lastModifiedBy>
  <cp:lastPrinted>2022-08-02T09:49:56Z</cp:lastPrinted>
  <dcterms:created xsi:type="dcterms:W3CDTF">2015-03-04T14:52:19Z</dcterms:created>
  <dcterms:modified xsi:type="dcterms:W3CDTF">2023-04-10T12:00:20Z</dcterms:modified>
  <cp:category/>
  <cp:version/>
  <cp:contentType/>
  <cp:contentStatus/>
</cp:coreProperties>
</file>